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wnek\Desktop\"/>
    </mc:Choice>
  </mc:AlternateContent>
  <xr:revisionPtr revIDLastSave="0" documentId="13_ncr:1_{07F9BC0C-AA64-4791-9673-12BC29CC6E44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1" i="1" l="1"/>
  <c r="S30" i="1"/>
  <c r="S29" i="1"/>
  <c r="S28" i="1"/>
  <c r="S27" i="1"/>
  <c r="S26" i="1"/>
  <c r="S25" i="1"/>
  <c r="S24" i="1"/>
  <c r="S23" i="1"/>
  <c r="S22" i="1"/>
  <c r="S21" i="1"/>
  <c r="R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18" i="1" l="1"/>
  <c r="S31" i="1"/>
</calcChain>
</file>

<file path=xl/sharedStrings.xml><?xml version="1.0" encoding="utf-8"?>
<sst xmlns="http://schemas.openxmlformats.org/spreadsheetml/2006/main" count="76" uniqueCount="45">
  <si>
    <t>LDATF</t>
  </si>
  <si>
    <t>2014 DOH</t>
  </si>
  <si>
    <t>2014 HSE</t>
  </si>
  <si>
    <t>2015 DOH</t>
  </si>
  <si>
    <t>2015 HSE</t>
  </si>
  <si>
    <t>2016 DOH</t>
  </si>
  <si>
    <t>2016 HSE</t>
  </si>
  <si>
    <t>2017 DOH</t>
  </si>
  <si>
    <t>2017 HSE</t>
  </si>
  <si>
    <t>Ballyfermot</t>
  </si>
  <si>
    <t>Ballymun</t>
  </si>
  <si>
    <t>Blanchardstown</t>
  </si>
  <si>
    <t>Bray</t>
  </si>
  <si>
    <t>Canal Communities</t>
  </si>
  <si>
    <t>Clondalkin</t>
  </si>
  <si>
    <t>Cork</t>
  </si>
  <si>
    <t>Dublin 12</t>
  </si>
  <si>
    <t>Dublin NE</t>
  </si>
  <si>
    <t>Dun Laoghaire</t>
  </si>
  <si>
    <t>Finglas Cabra</t>
  </si>
  <si>
    <t>NIC</t>
  </si>
  <si>
    <t>SIC</t>
  </si>
  <si>
    <t>Tallaght</t>
  </si>
  <si>
    <t>Total LDATF</t>
  </si>
  <si>
    <t xml:space="preserve"> </t>
  </si>
  <si>
    <t>RDATF</t>
  </si>
  <si>
    <t>East Coast Area</t>
  </si>
  <si>
    <t>Midland</t>
  </si>
  <si>
    <t>Mid-West</t>
  </si>
  <si>
    <t>North East</t>
  </si>
  <si>
    <t>North West</t>
  </si>
  <si>
    <t>North Dublin City &amp; Co.</t>
  </si>
  <si>
    <t>South East</t>
  </si>
  <si>
    <t>South West</t>
  </si>
  <si>
    <t>Southern</t>
  </si>
  <si>
    <t>Western</t>
  </si>
  <si>
    <t>Total RDATF</t>
  </si>
  <si>
    <t>Overall Total</t>
  </si>
  <si>
    <t>2018 DOH</t>
  </si>
  <si>
    <t>2018 HSE</t>
  </si>
  <si>
    <t>2019 DOH</t>
  </si>
  <si>
    <t>2019 HSE</t>
  </si>
  <si>
    <t>2020 DOH</t>
  </si>
  <si>
    <t>2020 HSE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</si>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</sst>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0" fillId="0" borderId="1" xfId="0" applyNumberFormat="1" applyBorder="1"/>
    <xf numFmtId="6" fontId="1" fillId="0" borderId="1" xfId="0" applyNumberFormat="1" applyFont="1" applyBorder="1"/>
    <xf numFmtId="6" fontId="0" fillId="0" borderId="0" xfId="0" applyNumberFormat="1"/>
    <xf numFmtId="0" fontId="1" fillId="0" borderId="1" xfId="0" applyFont="1" applyBorder="1" applyAlignment="1">
      <alignment horizontal="center"/>
    </xf>
    <xf numFmtId="6" fontId="0" fillId="0" borderId="0" xfId="0" applyNumberFormat="1" applyBorder="1"/>
    <xf numFmtId="6" fontId="2" fillId="0" borderId="0" xfId="0" applyNumberFormat="1" applyFont="1" applyBorder="1"/>
    <xf numFmtId="0" fontId="0" fillId="0" borderId="0" xfId="0" applyBorder="1"/>
    <xf numFmtId="6" fontId="1" fillId="0" borderId="2" xfId="0" applyNumberFormat="1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S37"/>
  <sheetViews>
    <sheetView tabSelected="1" topLeftCell="A20" workbookViewId="0">
      <pane xSplit="1" topLeftCell="M1" activePane="topRight" state="frozen"/>
      <selection pane="topRight" activeCell="O37" sqref="O37"/>
    </sheetView>
  </sheetViews>
  <sheetFormatPr defaultRowHeight="15" x14ac:dyDescent="0.25"/>
  <cols>
    <col min="1" max="1" width="20.7109375" bestFit="1" customWidth="1"/>
    <col min="2" max="5" width="11.140625" bestFit="1" customWidth="1"/>
    <col min="6" max="6" width="10.140625" customWidth="1"/>
    <col min="7" max="7" width="11.140625" bestFit="1" customWidth="1"/>
    <col min="8" max="8" width="10.140625" customWidth="1"/>
    <col min="9" max="9" width="11.140625" bestFit="1" customWidth="1"/>
    <col min="10" max="10" width="10.140625" customWidth="1"/>
    <col min="11" max="11" width="11.140625" bestFit="1" customWidth="1"/>
    <col min="12" max="12" width="10.140625" bestFit="1" customWidth="1"/>
    <col min="13" max="13" width="11.140625" bestFit="1" customWidth="1"/>
    <col min="14" max="14" width="10.140625" bestFit="1" customWidth="1"/>
    <col min="15" max="15" width="11.140625" bestFit="1" customWidth="1"/>
    <col min="16" max="16" width="14" customWidth="1"/>
    <col min="17" max="17" width="12.42578125" customWidth="1"/>
    <col min="18" max="18" width="12.140625" customWidth="1"/>
    <col min="19" max="19" width="12.28515625" customWidth="1"/>
  </cols>
  <sheetData>
    <row r="3" spans="1:19" x14ac:dyDescent="0.25">
      <c r="A3" s="2" t="s">
        <v>0</v>
      </c>
      <c r="B3" s="10">
        <v>2010</v>
      </c>
      <c r="C3" s="10">
        <v>2011</v>
      </c>
      <c r="D3" s="3">
        <v>2012</v>
      </c>
      <c r="E3" s="3">
        <v>2013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38</v>
      </c>
      <c r="O3" s="3" t="s">
        <v>39</v>
      </c>
      <c r="P3" s="3" t="s">
        <v>40</v>
      </c>
      <c r="Q3" s="3" t="s">
        <v>41</v>
      </c>
      <c r="R3" s="3" t="s">
        <v>42</v>
      </c>
      <c r="S3" s="3" t="s">
        <v>43</v>
      </c>
    </row>
    <row r="4" spans="1:19" x14ac:dyDescent="0.25">
      <c r="A4" s="2" t="s">
        <v>9</v>
      </c>
      <c r="B4" s="4">
        <v>1533826</v>
      </c>
      <c r="C4" s="4">
        <v>1492413</v>
      </c>
      <c r="D4" s="4">
        <v>1569489</v>
      </c>
      <c r="E4" s="4">
        <v>1522404</v>
      </c>
      <c r="F4" s="4">
        <v>461150</v>
      </c>
      <c r="G4" s="4">
        <v>1025582</v>
      </c>
      <c r="H4" s="4">
        <v>255446</v>
      </c>
      <c r="I4" s="4">
        <v>1231286</v>
      </c>
      <c r="J4" s="4">
        <v>255446</v>
      </c>
      <c r="K4" s="4">
        <v>1231286</v>
      </c>
      <c r="L4" s="4">
        <v>255446</v>
      </c>
      <c r="M4" s="4">
        <v>1231286</v>
      </c>
      <c r="N4" s="4">
        <v>255446</v>
      </c>
      <c r="O4" s="4">
        <v>1231286</v>
      </c>
      <c r="P4" s="4">
        <v>255446</v>
      </c>
      <c r="Q4" s="4">
        <v>1231286</v>
      </c>
      <c r="R4" s="7">
        <v>255446</v>
      </c>
      <c r="S4" s="7">
        <f>1231286+10000</f>
        <v>1241286</v>
      </c>
    </row>
    <row r="5" spans="1:19" x14ac:dyDescent="0.25">
      <c r="A5" s="2" t="s">
        <v>10</v>
      </c>
      <c r="B5" s="4">
        <v>1243552</v>
      </c>
      <c r="C5" s="4">
        <v>1209976</v>
      </c>
      <c r="D5" s="4">
        <v>1180695</v>
      </c>
      <c r="E5" s="4">
        <v>1145274</v>
      </c>
      <c r="F5" s="4">
        <v>632817</v>
      </c>
      <c r="G5" s="4">
        <v>488098</v>
      </c>
      <c r="H5" s="4">
        <v>422958</v>
      </c>
      <c r="I5" s="4">
        <v>697957</v>
      </c>
      <c r="J5" s="4">
        <v>422958</v>
      </c>
      <c r="K5" s="4">
        <v>697957</v>
      </c>
      <c r="L5" s="4">
        <v>422958</v>
      </c>
      <c r="M5" s="4">
        <v>697957</v>
      </c>
      <c r="N5" s="4">
        <v>422958</v>
      </c>
      <c r="O5" s="4">
        <v>697957</v>
      </c>
      <c r="P5" s="4">
        <v>422958</v>
      </c>
      <c r="Q5" s="4">
        <v>697957</v>
      </c>
      <c r="R5" s="7">
        <v>422958</v>
      </c>
      <c r="S5" s="7">
        <f>697957+10000</f>
        <v>707957</v>
      </c>
    </row>
    <row r="6" spans="1:19" x14ac:dyDescent="0.25">
      <c r="A6" s="2" t="s">
        <v>11</v>
      </c>
      <c r="B6" s="4">
        <v>1184200</v>
      </c>
      <c r="C6" s="4">
        <v>1152227</v>
      </c>
      <c r="D6" s="4">
        <v>1124343</v>
      </c>
      <c r="E6" s="4">
        <v>1090613</v>
      </c>
      <c r="F6" s="4">
        <v>179305</v>
      </c>
      <c r="G6" s="4">
        <v>913589</v>
      </c>
      <c r="H6" s="4">
        <v>179305</v>
      </c>
      <c r="I6" s="4">
        <v>913589</v>
      </c>
      <c r="J6" s="4">
        <v>179305</v>
      </c>
      <c r="K6" s="4">
        <v>913589</v>
      </c>
      <c r="L6" s="4">
        <v>179305</v>
      </c>
      <c r="M6" s="4">
        <v>913589</v>
      </c>
      <c r="N6" s="4">
        <v>179305</v>
      </c>
      <c r="O6" s="4">
        <v>913589</v>
      </c>
      <c r="P6" s="4">
        <v>179305</v>
      </c>
      <c r="Q6" s="4">
        <v>913589</v>
      </c>
      <c r="R6" s="7">
        <v>179305</v>
      </c>
      <c r="S6" s="7">
        <f>913589+10000</f>
        <v>923589</v>
      </c>
    </row>
    <row r="7" spans="1:19" x14ac:dyDescent="0.25">
      <c r="A7" s="2" t="s">
        <v>12</v>
      </c>
      <c r="B7" s="4">
        <v>1656849</v>
      </c>
      <c r="C7" s="4">
        <v>1612114</v>
      </c>
      <c r="D7" s="4">
        <v>1573101</v>
      </c>
      <c r="E7" s="4">
        <v>1525908</v>
      </c>
      <c r="F7" s="4">
        <v>573860</v>
      </c>
      <c r="G7" s="4">
        <v>916271</v>
      </c>
      <c r="H7" s="4">
        <v>573860</v>
      </c>
      <c r="I7" s="4">
        <v>916271</v>
      </c>
      <c r="J7" s="4">
        <v>573860</v>
      </c>
      <c r="K7" s="4">
        <v>916271</v>
      </c>
      <c r="L7" s="4">
        <v>573860</v>
      </c>
      <c r="M7" s="4">
        <v>916271</v>
      </c>
      <c r="N7" s="4">
        <v>573860</v>
      </c>
      <c r="O7" s="4">
        <v>916271</v>
      </c>
      <c r="P7" s="4">
        <v>573860</v>
      </c>
      <c r="Q7" s="4">
        <v>916271</v>
      </c>
      <c r="R7" s="7">
        <v>573860</v>
      </c>
      <c r="S7" s="7">
        <f>916271+10000</f>
        <v>926271</v>
      </c>
    </row>
    <row r="8" spans="1:19" x14ac:dyDescent="0.25">
      <c r="A8" s="2" t="s">
        <v>13</v>
      </c>
      <c r="B8" s="4">
        <v>1645413</v>
      </c>
      <c r="C8" s="4">
        <v>1600987</v>
      </c>
      <c r="D8" s="4">
        <v>1562243</v>
      </c>
      <c r="E8" s="4">
        <v>1515376</v>
      </c>
      <c r="F8" s="4">
        <v>338605</v>
      </c>
      <c r="G8" s="4">
        <v>1141309</v>
      </c>
      <c r="H8" s="4">
        <v>338605</v>
      </c>
      <c r="I8" s="4">
        <v>1141309</v>
      </c>
      <c r="J8" s="4">
        <v>338605</v>
      </c>
      <c r="K8" s="4">
        <v>1141309</v>
      </c>
      <c r="L8" s="4">
        <v>338605</v>
      </c>
      <c r="M8" s="4">
        <v>1141309</v>
      </c>
      <c r="N8" s="4">
        <v>338605</v>
      </c>
      <c r="O8" s="4">
        <v>1141309</v>
      </c>
      <c r="P8" s="4">
        <v>338605</v>
      </c>
      <c r="Q8" s="4">
        <v>1141309</v>
      </c>
      <c r="R8" s="7">
        <v>338605</v>
      </c>
      <c r="S8" s="7">
        <f>1141309+10000</f>
        <v>1151309</v>
      </c>
    </row>
    <row r="9" spans="1:19" x14ac:dyDescent="0.25">
      <c r="A9" s="2" t="s">
        <v>14</v>
      </c>
      <c r="B9" s="4">
        <v>1495408</v>
      </c>
      <c r="C9" s="4">
        <v>1455032</v>
      </c>
      <c r="D9" s="4">
        <v>1421577</v>
      </c>
      <c r="E9" s="4">
        <v>1428930</v>
      </c>
      <c r="F9" s="4">
        <v>388114</v>
      </c>
      <c r="G9" s="4">
        <v>1007948</v>
      </c>
      <c r="H9" s="4">
        <v>388114</v>
      </c>
      <c r="I9" s="4">
        <v>1007948</v>
      </c>
      <c r="J9" s="4">
        <v>388114</v>
      </c>
      <c r="K9" s="4">
        <v>1007948</v>
      </c>
      <c r="L9" s="4">
        <v>388114</v>
      </c>
      <c r="M9" s="4">
        <v>1007948</v>
      </c>
      <c r="N9" s="4">
        <v>388114</v>
      </c>
      <c r="O9" s="4">
        <v>1007948</v>
      </c>
      <c r="P9" s="4">
        <v>388114</v>
      </c>
      <c r="Q9" s="4">
        <v>1007948</v>
      </c>
      <c r="R9" s="7">
        <v>388114</v>
      </c>
      <c r="S9" s="7">
        <f>1007948+10000</f>
        <v>1017948</v>
      </c>
    </row>
    <row r="10" spans="1:19" x14ac:dyDescent="0.25">
      <c r="A10" s="2" t="s">
        <v>15</v>
      </c>
      <c r="B10" s="4">
        <v>1662621</v>
      </c>
      <c r="C10" s="4">
        <v>1617730</v>
      </c>
      <c r="D10" s="4">
        <v>1578581</v>
      </c>
      <c r="E10" s="4">
        <v>1531224</v>
      </c>
      <c r="F10" s="4">
        <v>411988</v>
      </c>
      <c r="G10" s="4">
        <v>1108299</v>
      </c>
      <c r="H10" s="4">
        <v>411988</v>
      </c>
      <c r="I10" s="4">
        <v>1108299</v>
      </c>
      <c r="J10" s="4">
        <v>411988</v>
      </c>
      <c r="K10" s="4">
        <v>1108299</v>
      </c>
      <c r="L10" s="4">
        <v>411988</v>
      </c>
      <c r="M10" s="4">
        <v>1108299</v>
      </c>
      <c r="N10" s="4">
        <v>411988</v>
      </c>
      <c r="O10" s="4">
        <v>1108299</v>
      </c>
      <c r="P10" s="4">
        <v>411988</v>
      </c>
      <c r="Q10" s="4">
        <v>1108299</v>
      </c>
      <c r="R10" s="7">
        <v>411988</v>
      </c>
      <c r="S10" s="7">
        <f>1108299+10000</f>
        <v>1118299</v>
      </c>
    </row>
    <row r="11" spans="1:19" x14ac:dyDescent="0.25">
      <c r="A11" s="2" t="s">
        <v>16</v>
      </c>
      <c r="B11" s="4">
        <v>1180005</v>
      </c>
      <c r="C11" s="4">
        <v>1148145</v>
      </c>
      <c r="D11" s="4">
        <v>1120360</v>
      </c>
      <c r="E11" s="4">
        <v>1086749</v>
      </c>
      <c r="F11" s="4">
        <v>74013</v>
      </c>
      <c r="G11" s="4">
        <v>990134</v>
      </c>
      <c r="H11" s="4">
        <v>70997</v>
      </c>
      <c r="I11" s="4">
        <v>993150</v>
      </c>
      <c r="J11" s="4">
        <v>70397</v>
      </c>
      <c r="K11" s="4">
        <v>993750</v>
      </c>
      <c r="L11" s="4">
        <v>70397</v>
      </c>
      <c r="M11" s="4">
        <v>993750</v>
      </c>
      <c r="N11" s="4">
        <v>70397</v>
      </c>
      <c r="O11" s="4">
        <v>993750</v>
      </c>
      <c r="P11" s="4">
        <v>70397</v>
      </c>
      <c r="Q11" s="4">
        <v>993750</v>
      </c>
      <c r="R11" s="7">
        <v>70397</v>
      </c>
      <c r="S11" s="7">
        <f>993750+10000</f>
        <v>1003750</v>
      </c>
    </row>
    <row r="12" spans="1:19" x14ac:dyDescent="0.25">
      <c r="A12" s="2" t="s">
        <v>17</v>
      </c>
      <c r="B12" s="4">
        <v>1294199</v>
      </c>
      <c r="C12" s="4">
        <v>1259256</v>
      </c>
      <c r="D12" s="4">
        <v>1228782</v>
      </c>
      <c r="E12" s="4">
        <v>988234</v>
      </c>
      <c r="F12" s="4">
        <v>422251</v>
      </c>
      <c r="G12" s="4">
        <v>594836</v>
      </c>
      <c r="H12" s="4">
        <v>422251</v>
      </c>
      <c r="I12" s="4">
        <v>594836</v>
      </c>
      <c r="J12" s="4">
        <v>239971</v>
      </c>
      <c r="K12" s="4">
        <v>777116</v>
      </c>
      <c r="L12" s="4">
        <v>239971</v>
      </c>
      <c r="M12" s="4">
        <v>777116</v>
      </c>
      <c r="N12" s="4">
        <v>239971</v>
      </c>
      <c r="O12" s="4">
        <v>777116</v>
      </c>
      <c r="P12" s="4">
        <v>239971</v>
      </c>
      <c r="Q12" s="4">
        <v>777116</v>
      </c>
      <c r="R12" s="7">
        <v>239971</v>
      </c>
      <c r="S12" s="7">
        <f>777116+10000</f>
        <v>787116</v>
      </c>
    </row>
    <row r="13" spans="1:19" x14ac:dyDescent="0.25">
      <c r="A13" s="2" t="s">
        <v>18</v>
      </c>
      <c r="B13" s="4">
        <v>975475</v>
      </c>
      <c r="C13" s="4">
        <v>949137</v>
      </c>
      <c r="D13" s="4">
        <v>926167</v>
      </c>
      <c r="E13" s="4">
        <v>898382</v>
      </c>
      <c r="F13" s="4">
        <v>94676</v>
      </c>
      <c r="G13" s="4">
        <v>786755</v>
      </c>
      <c r="H13" s="4">
        <v>94676</v>
      </c>
      <c r="I13" s="4">
        <v>786755</v>
      </c>
      <c r="J13" s="4">
        <v>94676</v>
      </c>
      <c r="K13" s="4">
        <v>786755</v>
      </c>
      <c r="L13" s="4">
        <v>94676</v>
      </c>
      <c r="M13" s="4">
        <v>786755</v>
      </c>
      <c r="N13" s="4">
        <v>94676</v>
      </c>
      <c r="O13" s="4">
        <v>786755</v>
      </c>
      <c r="P13" s="4">
        <v>94676</v>
      </c>
      <c r="Q13" s="4">
        <v>786755</v>
      </c>
      <c r="R13" s="7">
        <v>94676</v>
      </c>
      <c r="S13" s="7">
        <f>786755+10000</f>
        <v>796755</v>
      </c>
    </row>
    <row r="14" spans="1:19" x14ac:dyDescent="0.25">
      <c r="A14" s="2" t="s">
        <v>19</v>
      </c>
      <c r="B14" s="4">
        <v>986452</v>
      </c>
      <c r="C14" s="4">
        <v>959818</v>
      </c>
      <c r="D14" s="4">
        <v>936590</v>
      </c>
      <c r="E14" s="4">
        <v>908492</v>
      </c>
      <c r="F14" s="4">
        <v>263277</v>
      </c>
      <c r="G14" s="4">
        <v>627960</v>
      </c>
      <c r="H14" s="4">
        <v>263277</v>
      </c>
      <c r="I14" s="4">
        <v>627960</v>
      </c>
      <c r="J14" s="4">
        <v>263277</v>
      </c>
      <c r="K14" s="4">
        <v>627960</v>
      </c>
      <c r="L14" s="4">
        <v>263277</v>
      </c>
      <c r="M14" s="4">
        <v>627960</v>
      </c>
      <c r="N14" s="4">
        <v>263277</v>
      </c>
      <c r="O14" s="4">
        <v>627960</v>
      </c>
      <c r="P14" s="4">
        <v>263277</v>
      </c>
      <c r="Q14" s="4">
        <v>627960</v>
      </c>
      <c r="R14" s="7">
        <v>263277</v>
      </c>
      <c r="S14" s="7">
        <f>627960+10000</f>
        <v>637960</v>
      </c>
    </row>
    <row r="15" spans="1:19" x14ac:dyDescent="0.25">
      <c r="A15" s="2" t="s">
        <v>20</v>
      </c>
      <c r="B15" s="4">
        <v>2495777</v>
      </c>
      <c r="C15" s="4">
        <v>2428391</v>
      </c>
      <c r="D15" s="4">
        <v>2369624</v>
      </c>
      <c r="E15" s="4">
        <v>2298535</v>
      </c>
      <c r="F15" s="4">
        <v>576956</v>
      </c>
      <c r="G15" s="4">
        <v>1652623</v>
      </c>
      <c r="H15" s="4">
        <v>494856</v>
      </c>
      <c r="I15" s="4">
        <v>1734723</v>
      </c>
      <c r="J15" s="4">
        <v>394856</v>
      </c>
      <c r="K15" s="4">
        <v>1834723</v>
      </c>
      <c r="L15" s="4">
        <v>394856</v>
      </c>
      <c r="M15" s="4">
        <v>1834723</v>
      </c>
      <c r="N15" s="4">
        <v>394856</v>
      </c>
      <c r="O15" s="4">
        <v>1834723</v>
      </c>
      <c r="P15" s="4">
        <v>394856</v>
      </c>
      <c r="Q15" s="4">
        <v>1834723</v>
      </c>
      <c r="R15" s="7">
        <v>394856</v>
      </c>
      <c r="S15" s="7">
        <f>1834723+10000</f>
        <v>1844723</v>
      </c>
    </row>
    <row r="16" spans="1:19" x14ac:dyDescent="0.25">
      <c r="A16" s="2" t="s">
        <v>21</v>
      </c>
      <c r="B16" s="4">
        <v>2276911</v>
      </c>
      <c r="C16" s="4">
        <v>2215434</v>
      </c>
      <c r="D16" s="4">
        <v>2161821</v>
      </c>
      <c r="E16" s="4">
        <v>2096966</v>
      </c>
      <c r="F16" s="4">
        <v>255720</v>
      </c>
      <c r="G16" s="4">
        <v>1788337</v>
      </c>
      <c r="H16" s="4">
        <v>176043</v>
      </c>
      <c r="I16" s="4">
        <v>1868014</v>
      </c>
      <c r="J16" s="4">
        <v>176043</v>
      </c>
      <c r="K16" s="4">
        <v>1868014</v>
      </c>
      <c r="L16" s="4">
        <v>176043</v>
      </c>
      <c r="M16" s="4">
        <v>1868014</v>
      </c>
      <c r="N16" s="4">
        <v>176043</v>
      </c>
      <c r="O16" s="4">
        <v>1868014</v>
      </c>
      <c r="P16" s="4">
        <v>176043</v>
      </c>
      <c r="Q16" s="4">
        <v>1868014</v>
      </c>
      <c r="R16" s="7">
        <v>176043</v>
      </c>
      <c r="S16" s="7">
        <f>1868014+10000</f>
        <v>1878014</v>
      </c>
    </row>
    <row r="17" spans="1:19" x14ac:dyDescent="0.25">
      <c r="A17" s="2" t="s">
        <v>22</v>
      </c>
      <c r="B17" s="4">
        <v>1316913</v>
      </c>
      <c r="C17" s="4">
        <v>1281356</v>
      </c>
      <c r="D17" s="4">
        <v>1250347</v>
      </c>
      <c r="E17" s="4">
        <v>1262837</v>
      </c>
      <c r="F17" s="4">
        <v>452712</v>
      </c>
      <c r="G17" s="4">
        <v>782240</v>
      </c>
      <c r="H17" s="4">
        <v>341438</v>
      </c>
      <c r="I17" s="4">
        <v>893514</v>
      </c>
      <c r="J17" s="4">
        <v>336022</v>
      </c>
      <c r="K17" s="4">
        <v>898930</v>
      </c>
      <c r="L17" s="4">
        <v>336022</v>
      </c>
      <c r="M17" s="4">
        <v>898930</v>
      </c>
      <c r="N17" s="4">
        <v>336022</v>
      </c>
      <c r="O17" s="4">
        <v>898930</v>
      </c>
      <c r="P17" s="4">
        <v>336022</v>
      </c>
      <c r="Q17" s="4">
        <v>898930</v>
      </c>
      <c r="R17" s="7">
        <v>336022</v>
      </c>
      <c r="S17" s="7">
        <f>898930+10000</f>
        <v>908930</v>
      </c>
    </row>
    <row r="18" spans="1:19" x14ac:dyDescent="0.25">
      <c r="A18" s="2" t="s">
        <v>23</v>
      </c>
      <c r="B18" s="6">
        <v>20947601</v>
      </c>
      <c r="C18" s="6">
        <v>20382016</v>
      </c>
      <c r="D18" s="5">
        <v>20003720</v>
      </c>
      <c r="E18" s="5">
        <v>19299924</v>
      </c>
      <c r="F18" s="5">
        <v>5125444</v>
      </c>
      <c r="G18" s="5">
        <v>13823981</v>
      </c>
      <c r="H18" s="5">
        <v>4433814</v>
      </c>
      <c r="I18" s="5">
        <v>14515611</v>
      </c>
      <c r="J18" s="5">
        <v>4145518</v>
      </c>
      <c r="K18" s="5">
        <v>14803907</v>
      </c>
      <c r="L18" s="5">
        <v>4145518</v>
      </c>
      <c r="M18" s="5">
        <v>14803907</v>
      </c>
      <c r="N18" s="5">
        <v>4145518</v>
      </c>
      <c r="O18" s="5">
        <v>14803907</v>
      </c>
      <c r="P18" s="5">
        <v>4145518</v>
      </c>
      <c r="Q18" s="5">
        <v>14803907</v>
      </c>
      <c r="R18" s="8">
        <f>SUM(R4:R17)</f>
        <v>4145518</v>
      </c>
      <c r="S18" s="8">
        <f>SUM(S4:S17)</f>
        <v>14943907</v>
      </c>
    </row>
    <row r="19" spans="1:19" x14ac:dyDescent="0.25">
      <c r="A19" s="2" t="s">
        <v>24</v>
      </c>
      <c r="B19" s="1" t="s">
        <v>24</v>
      </c>
      <c r="C19" s="1" t="s">
        <v>24</v>
      </c>
      <c r="D19" s="1" t="s">
        <v>24</v>
      </c>
      <c r="E19" s="1" t="s">
        <v>24</v>
      </c>
      <c r="F19" s="1" t="s">
        <v>24</v>
      </c>
      <c r="G19" s="1" t="s">
        <v>24</v>
      </c>
      <c r="H19" s="1" t="s">
        <v>24</v>
      </c>
      <c r="I19" s="1" t="s">
        <v>24</v>
      </c>
      <c r="J19" s="1" t="s">
        <v>24</v>
      </c>
      <c r="K19" s="1" t="s">
        <v>24</v>
      </c>
      <c r="L19" s="1" t="s">
        <v>24</v>
      </c>
      <c r="M19" s="1" t="s">
        <v>24</v>
      </c>
      <c r="N19" s="1" t="s">
        <v>24</v>
      </c>
      <c r="O19" s="1" t="s">
        <v>24</v>
      </c>
      <c r="P19" s="1" t="s">
        <v>24</v>
      </c>
      <c r="Q19" s="1" t="s">
        <v>24</v>
      </c>
      <c r="R19" t="s">
        <v>44</v>
      </c>
      <c r="S19" t="s">
        <v>44</v>
      </c>
    </row>
    <row r="20" spans="1:19" x14ac:dyDescent="0.25">
      <c r="A20" s="2" t="s">
        <v>25</v>
      </c>
      <c r="B20" s="10">
        <v>2010</v>
      </c>
      <c r="C20" s="10">
        <v>2011</v>
      </c>
      <c r="D20" s="3">
        <v>2012</v>
      </c>
      <c r="E20" s="3">
        <v>2013</v>
      </c>
      <c r="F20" s="3" t="s">
        <v>1</v>
      </c>
      <c r="G20" s="3" t="s">
        <v>2</v>
      </c>
      <c r="H20" s="3" t="s">
        <v>3</v>
      </c>
      <c r="I20" s="3" t="s">
        <v>4</v>
      </c>
      <c r="J20" s="3" t="s">
        <v>5</v>
      </c>
      <c r="K20" s="3" t="s">
        <v>6</v>
      </c>
      <c r="L20" s="3" t="s">
        <v>7</v>
      </c>
      <c r="M20" s="3" t="s">
        <v>8</v>
      </c>
      <c r="N20" s="3" t="s">
        <v>38</v>
      </c>
      <c r="O20" s="3" t="s">
        <v>39</v>
      </c>
      <c r="P20" s="3" t="s">
        <v>40</v>
      </c>
      <c r="Q20" s="3" t="s">
        <v>41</v>
      </c>
      <c r="R20" s="3" t="s">
        <v>42</v>
      </c>
      <c r="S20" s="3" t="s">
        <v>43</v>
      </c>
    </row>
    <row r="21" spans="1:19" x14ac:dyDescent="0.25">
      <c r="A21" s="2" t="s">
        <v>26</v>
      </c>
      <c r="B21" s="4">
        <v>896933</v>
      </c>
      <c r="C21" s="4">
        <v>872716</v>
      </c>
      <c r="D21" s="4">
        <v>851596</v>
      </c>
      <c r="E21" s="4">
        <v>584227</v>
      </c>
      <c r="F21" s="4">
        <v>58200</v>
      </c>
      <c r="G21" s="4">
        <v>508500</v>
      </c>
      <c r="H21" s="4">
        <v>58200</v>
      </c>
      <c r="I21" s="4">
        <v>508500</v>
      </c>
      <c r="J21" s="4">
        <v>58200</v>
      </c>
      <c r="K21" s="4">
        <v>508500</v>
      </c>
      <c r="L21" s="4">
        <v>58200</v>
      </c>
      <c r="M21" s="4">
        <v>508500</v>
      </c>
      <c r="N21" s="4">
        <v>58200</v>
      </c>
      <c r="O21" s="4">
        <v>508500</v>
      </c>
      <c r="P21" s="4">
        <v>58200</v>
      </c>
      <c r="Q21" s="4">
        <v>508500</v>
      </c>
      <c r="R21" s="7">
        <v>58200</v>
      </c>
      <c r="S21" s="7">
        <f>508500+10000</f>
        <v>518500</v>
      </c>
    </row>
    <row r="22" spans="1:19" x14ac:dyDescent="0.25">
      <c r="A22" s="2" t="s">
        <v>27</v>
      </c>
      <c r="B22" s="4">
        <v>894739</v>
      </c>
      <c r="C22" s="4">
        <v>870581</v>
      </c>
      <c r="D22" s="4">
        <v>849513</v>
      </c>
      <c r="E22" s="4">
        <v>824028</v>
      </c>
      <c r="F22" s="4">
        <v>307810</v>
      </c>
      <c r="G22" s="4">
        <v>491497</v>
      </c>
      <c r="H22" s="4">
        <v>136816</v>
      </c>
      <c r="I22" s="4">
        <v>662491</v>
      </c>
      <c r="J22" s="4">
        <v>136816</v>
      </c>
      <c r="K22" s="4">
        <v>662491</v>
      </c>
      <c r="L22" s="4">
        <v>136816</v>
      </c>
      <c r="M22" s="4">
        <v>662491</v>
      </c>
      <c r="N22" s="4">
        <v>136816</v>
      </c>
      <c r="O22" s="4">
        <v>662491</v>
      </c>
      <c r="P22" s="4">
        <v>136816</v>
      </c>
      <c r="Q22" s="4">
        <v>662491</v>
      </c>
      <c r="R22" s="7">
        <v>136816</v>
      </c>
      <c r="S22" s="7">
        <f>662491+10000</f>
        <v>672491</v>
      </c>
    </row>
    <row r="23" spans="1:19" x14ac:dyDescent="0.25">
      <c r="A23" s="2" t="s">
        <v>28</v>
      </c>
      <c r="B23" s="4">
        <v>1576095</v>
      </c>
      <c r="C23" s="4">
        <v>1533540</v>
      </c>
      <c r="D23" s="4">
        <v>1496428</v>
      </c>
      <c r="E23" s="4">
        <v>1451535</v>
      </c>
      <c r="F23" s="4">
        <v>147982</v>
      </c>
      <c r="G23" s="4">
        <v>1260007</v>
      </c>
      <c r="H23" s="4">
        <v>147982</v>
      </c>
      <c r="I23" s="4">
        <v>1260007</v>
      </c>
      <c r="J23" s="4">
        <v>147982</v>
      </c>
      <c r="K23" s="4">
        <v>1260007</v>
      </c>
      <c r="L23" s="4">
        <v>147982</v>
      </c>
      <c r="M23" s="4">
        <v>1260007</v>
      </c>
      <c r="N23" s="4">
        <v>147982</v>
      </c>
      <c r="O23" s="4">
        <v>1260007</v>
      </c>
      <c r="P23" s="4">
        <v>147982</v>
      </c>
      <c r="Q23" s="4">
        <v>1260007</v>
      </c>
      <c r="R23" s="7">
        <v>147982</v>
      </c>
      <c r="S23" s="7">
        <f>1260007+10000</f>
        <v>1270007</v>
      </c>
    </row>
    <row r="24" spans="1:19" x14ac:dyDescent="0.25">
      <c r="A24" s="2" t="s">
        <v>29</v>
      </c>
      <c r="B24" s="4">
        <v>1038588</v>
      </c>
      <c r="C24" s="4">
        <v>1010546</v>
      </c>
      <c r="D24" s="4">
        <v>986091</v>
      </c>
      <c r="E24" s="4">
        <v>956508</v>
      </c>
      <c r="F24" s="4">
        <v>0</v>
      </c>
      <c r="G24" s="4">
        <v>927813</v>
      </c>
      <c r="H24" s="4">
        <v>0</v>
      </c>
      <c r="I24" s="4">
        <v>927813</v>
      </c>
      <c r="J24" s="4">
        <v>0</v>
      </c>
      <c r="K24" s="4">
        <v>927813</v>
      </c>
      <c r="L24" s="4">
        <v>0</v>
      </c>
      <c r="M24" s="4">
        <v>927813</v>
      </c>
      <c r="N24" s="4">
        <v>0</v>
      </c>
      <c r="O24" s="4">
        <v>927813</v>
      </c>
      <c r="P24" s="4">
        <v>0</v>
      </c>
      <c r="Q24" s="4">
        <v>927813</v>
      </c>
      <c r="R24" s="7">
        <v>0</v>
      </c>
      <c r="S24" s="7">
        <f>927813+10000</f>
        <v>937813</v>
      </c>
    </row>
    <row r="25" spans="1:19" x14ac:dyDescent="0.25">
      <c r="A25" s="2" t="s">
        <v>30</v>
      </c>
      <c r="B25" s="4">
        <v>806369</v>
      </c>
      <c r="C25" s="4">
        <v>784597</v>
      </c>
      <c r="D25" s="4">
        <v>765610</v>
      </c>
      <c r="E25" s="4">
        <v>742642</v>
      </c>
      <c r="F25" s="4">
        <v>272485</v>
      </c>
      <c r="G25" s="4">
        <v>447878</v>
      </c>
      <c r="H25" s="4">
        <v>258633</v>
      </c>
      <c r="I25" s="4">
        <v>461730</v>
      </c>
      <c r="J25" s="4">
        <v>258633</v>
      </c>
      <c r="K25" s="4">
        <v>461730</v>
      </c>
      <c r="L25" s="4">
        <v>258633</v>
      </c>
      <c r="M25" s="4">
        <v>461730</v>
      </c>
      <c r="N25" s="4">
        <v>258633</v>
      </c>
      <c r="O25" s="4">
        <v>461730</v>
      </c>
      <c r="P25" s="4">
        <v>258633</v>
      </c>
      <c r="Q25" s="4">
        <v>461730</v>
      </c>
      <c r="R25" s="7">
        <v>258633</v>
      </c>
      <c r="S25" s="7">
        <f>461730+10000</f>
        <v>471730</v>
      </c>
    </row>
    <row r="26" spans="1:19" x14ac:dyDescent="0.25">
      <c r="A26" s="2" t="s">
        <v>31</v>
      </c>
      <c r="B26" s="4">
        <v>870066</v>
      </c>
      <c r="C26" s="4">
        <v>846574</v>
      </c>
      <c r="D26" s="4">
        <v>826087</v>
      </c>
      <c r="E26" s="4">
        <v>801304</v>
      </c>
      <c r="F26" s="4">
        <v>456080</v>
      </c>
      <c r="G26" s="4">
        <v>321184</v>
      </c>
      <c r="H26" s="4">
        <v>309778</v>
      </c>
      <c r="I26" s="4">
        <v>467486</v>
      </c>
      <c r="J26" s="4">
        <v>266245</v>
      </c>
      <c r="K26" s="4">
        <v>511019</v>
      </c>
      <c r="L26" s="4">
        <v>266245</v>
      </c>
      <c r="M26" s="4">
        <v>511019</v>
      </c>
      <c r="N26" s="4">
        <v>266245</v>
      </c>
      <c r="O26" s="4">
        <v>511019</v>
      </c>
      <c r="P26" s="4">
        <v>266245</v>
      </c>
      <c r="Q26" s="4">
        <v>511019</v>
      </c>
      <c r="R26" s="7">
        <v>266245</v>
      </c>
      <c r="S26" s="7">
        <f>511019+10000</f>
        <v>521019</v>
      </c>
    </row>
    <row r="27" spans="1:19" x14ac:dyDescent="0.25">
      <c r="A27" s="2" t="s">
        <v>32</v>
      </c>
      <c r="B27" s="4">
        <v>1193005</v>
      </c>
      <c r="C27" s="4">
        <v>1160794</v>
      </c>
      <c r="D27" s="4">
        <v>1132703</v>
      </c>
      <c r="E27" s="4">
        <v>1098722</v>
      </c>
      <c r="F27" s="4">
        <v>0</v>
      </c>
      <c r="G27" s="4">
        <v>1065760</v>
      </c>
      <c r="H27" s="4">
        <v>0</v>
      </c>
      <c r="I27" s="4">
        <v>1065760</v>
      </c>
      <c r="J27" s="4">
        <v>0</v>
      </c>
      <c r="K27" s="4">
        <v>1065760</v>
      </c>
      <c r="L27" s="4">
        <v>0</v>
      </c>
      <c r="M27" s="4">
        <v>1065760</v>
      </c>
      <c r="N27" s="4">
        <v>0</v>
      </c>
      <c r="O27" s="4">
        <v>1065760</v>
      </c>
      <c r="P27" s="4">
        <v>0</v>
      </c>
      <c r="Q27" s="4">
        <v>1065760</v>
      </c>
      <c r="R27" s="7">
        <v>0</v>
      </c>
      <c r="S27" s="7">
        <f>1065760+10000</f>
        <v>1075760</v>
      </c>
    </row>
    <row r="28" spans="1:19" x14ac:dyDescent="0.25">
      <c r="A28" s="2" t="s">
        <v>33</v>
      </c>
      <c r="B28" s="4">
        <v>894750</v>
      </c>
      <c r="C28" s="4">
        <v>870592</v>
      </c>
      <c r="D28" s="4">
        <v>849524</v>
      </c>
      <c r="E28" s="4">
        <v>824038</v>
      </c>
      <c r="F28" s="4">
        <v>102820</v>
      </c>
      <c r="G28" s="4">
        <v>696497</v>
      </c>
      <c r="H28" s="4">
        <v>102820</v>
      </c>
      <c r="I28" s="4">
        <v>696497</v>
      </c>
      <c r="J28" s="4">
        <v>102820</v>
      </c>
      <c r="K28" s="4">
        <v>696497</v>
      </c>
      <c r="L28" s="4">
        <v>102820</v>
      </c>
      <c r="M28" s="4">
        <v>696497</v>
      </c>
      <c r="N28" s="4">
        <v>102820</v>
      </c>
      <c r="O28" s="4">
        <v>696497</v>
      </c>
      <c r="P28" s="4">
        <v>102820</v>
      </c>
      <c r="Q28" s="4">
        <v>696497</v>
      </c>
      <c r="R28" s="7">
        <v>102820</v>
      </c>
      <c r="S28" s="7">
        <f>696497+10000</f>
        <v>706497</v>
      </c>
    </row>
    <row r="29" spans="1:19" x14ac:dyDescent="0.25">
      <c r="A29" s="2" t="s">
        <v>34</v>
      </c>
      <c r="B29" s="4">
        <v>1089369</v>
      </c>
      <c r="C29" s="4">
        <v>1059956</v>
      </c>
      <c r="D29" s="4">
        <v>1034305</v>
      </c>
      <c r="E29" s="4">
        <v>1003276</v>
      </c>
      <c r="F29" s="4">
        <v>0</v>
      </c>
      <c r="G29" s="4">
        <v>973178</v>
      </c>
      <c r="H29" s="4">
        <v>0</v>
      </c>
      <c r="I29" s="4">
        <v>973178</v>
      </c>
      <c r="J29" s="4">
        <v>0</v>
      </c>
      <c r="K29" s="4">
        <v>973178</v>
      </c>
      <c r="L29" s="4">
        <v>0</v>
      </c>
      <c r="M29" s="4">
        <v>973178</v>
      </c>
      <c r="N29" s="4">
        <v>0</v>
      </c>
      <c r="O29" s="4">
        <v>973178</v>
      </c>
      <c r="P29" s="4">
        <v>0</v>
      </c>
      <c r="Q29" s="4">
        <v>973178</v>
      </c>
      <c r="R29" s="7">
        <v>0</v>
      </c>
      <c r="S29" s="7">
        <f>973178+10000</f>
        <v>983178</v>
      </c>
    </row>
    <row r="30" spans="1:19" x14ac:dyDescent="0.25">
      <c r="A30" s="2" t="s">
        <v>35</v>
      </c>
      <c r="B30" s="4">
        <v>740085</v>
      </c>
      <c r="C30" s="4">
        <v>720104</v>
      </c>
      <c r="D30" s="4">
        <v>702677</v>
      </c>
      <c r="E30" s="4">
        <v>681597</v>
      </c>
      <c r="F30" s="4">
        <v>136994</v>
      </c>
      <c r="G30" s="4">
        <v>524155</v>
      </c>
      <c r="H30" s="4">
        <v>136994</v>
      </c>
      <c r="I30" s="4">
        <v>524155</v>
      </c>
      <c r="J30" s="4">
        <v>136994</v>
      </c>
      <c r="K30" s="4">
        <v>524155</v>
      </c>
      <c r="L30" s="4">
        <v>136994</v>
      </c>
      <c r="M30" s="4">
        <v>524155</v>
      </c>
      <c r="N30" s="4">
        <v>136994</v>
      </c>
      <c r="O30" s="4">
        <v>524155</v>
      </c>
      <c r="P30" s="4">
        <v>136994</v>
      </c>
      <c r="Q30" s="4">
        <v>524155</v>
      </c>
      <c r="R30" s="7">
        <v>136994</v>
      </c>
      <c r="S30" s="7">
        <f>524155+10000</f>
        <v>534155</v>
      </c>
    </row>
    <row r="31" spans="1:19" x14ac:dyDescent="0.25">
      <c r="A31" s="2" t="s">
        <v>36</v>
      </c>
      <c r="B31" s="4">
        <v>9999999</v>
      </c>
      <c r="C31" s="4">
        <v>9730000</v>
      </c>
      <c r="D31" s="4">
        <v>9494534</v>
      </c>
      <c r="E31" s="4">
        <v>8967877</v>
      </c>
      <c r="F31" s="4">
        <v>1482371</v>
      </c>
      <c r="G31" s="4">
        <v>7216469</v>
      </c>
      <c r="H31" s="4">
        <v>1151223</v>
      </c>
      <c r="I31" s="4">
        <v>7547617</v>
      </c>
      <c r="J31" s="4">
        <v>1107690</v>
      </c>
      <c r="K31" s="4">
        <v>7591150</v>
      </c>
      <c r="L31" s="4">
        <v>1107690</v>
      </c>
      <c r="M31" s="4">
        <v>7591150</v>
      </c>
      <c r="N31" s="4">
        <v>1107690</v>
      </c>
      <c r="O31" s="4">
        <v>7591150</v>
      </c>
      <c r="P31" s="4">
        <v>1107690</v>
      </c>
      <c r="Q31" s="4">
        <v>7591150</v>
      </c>
      <c r="R31" s="8">
        <f>SUM(R21:R30)</f>
        <v>1107690</v>
      </c>
      <c r="S31" s="8">
        <f>SUM(S21:S30)</f>
        <v>7691150</v>
      </c>
    </row>
    <row r="32" spans="1:19" x14ac:dyDescent="0.25">
      <c r="A32" s="2" t="s">
        <v>37</v>
      </c>
      <c r="B32" s="6">
        <v>30947600</v>
      </c>
      <c r="C32" s="6">
        <v>30112016</v>
      </c>
      <c r="D32" s="5">
        <v>29498254</v>
      </c>
      <c r="E32" s="5">
        <v>28267801</v>
      </c>
      <c r="F32" s="14">
        <v>27648265</v>
      </c>
      <c r="G32" s="15"/>
      <c r="H32" s="14">
        <v>27648265</v>
      </c>
      <c r="I32" s="15"/>
      <c r="J32" s="14">
        <v>27648265</v>
      </c>
      <c r="K32" s="15"/>
      <c r="L32" s="14">
        <v>27648265</v>
      </c>
      <c r="M32" s="15"/>
      <c r="N32" s="14">
        <v>27648265</v>
      </c>
      <c r="O32" s="15"/>
      <c r="P32" s="14">
        <v>27648265</v>
      </c>
      <c r="Q32" s="15"/>
      <c r="R32" s="14">
        <v>27888265</v>
      </c>
      <c r="S32" s="15"/>
    </row>
    <row r="33" spans="18:19" ht="15.75" x14ac:dyDescent="0.25">
      <c r="R33" s="11"/>
      <c r="S33" s="12"/>
    </row>
    <row r="34" spans="18:19" x14ac:dyDescent="0.25">
      <c r="R34" s="13"/>
      <c r="S34" s="13"/>
    </row>
    <row r="37" spans="18:19" x14ac:dyDescent="0.25">
      <c r="S37" s="9"/>
    </row>
  </sheetData>
  <mergeCells count="7">
    <mergeCell ref="R32:S32"/>
    <mergeCell ref="P32:Q32"/>
    <mergeCell ref="N32:O32"/>
    <mergeCell ref="F32:G32"/>
    <mergeCell ref="H32:I32"/>
    <mergeCell ref="J32:K32"/>
    <mergeCell ref="L32:M32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f3fd0bbf92bc6bc30cbb86282e830e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947c18431397c013166165e7233038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E65AFF-894B-4516-83BE-C93E5AEC75AD}"/>
</file>

<file path=customXml/itemProps2.xml><?xml version="1.0" encoding="utf-8"?>
<ds:datastoreItem xmlns:ds="http://schemas.openxmlformats.org/officeDocument/2006/customXml" ds:itemID="{16643BA5-2D91-4141-B2A5-065CB86685BC}"/>
</file>

<file path=customXml/itemProps3.xml><?xml version="1.0" encoding="utf-8"?>
<ds:datastoreItem xmlns:ds="http://schemas.openxmlformats.org/officeDocument/2006/customXml" ds:itemID="{2C2DF42C-C3E0-4312-AFCF-9D0BF9192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Cormac Fitzgerald</dc:creator>
  <cp:lastModifiedBy>KEITH BROWNE</cp:lastModifiedBy>
  <cp:lastPrinted>2019-04-17T14:54:12Z</cp:lastPrinted>
  <dcterms:created xsi:type="dcterms:W3CDTF">2018-04-10T13:32:23Z</dcterms:created>
  <dcterms:modified xsi:type="dcterms:W3CDTF">2020-12-02T16:21:35Z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